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23256" windowHeight="13176" activeTab="2"/>
  </bookViews>
  <sheets>
    <sheet name="Naslovna" sheetId="2" r:id="rId1"/>
    <sheet name="Troškovnik" sheetId="1" r:id="rId2"/>
    <sheet name="Sveukupna rekapitulacija" sheetId="3"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62" i="1"/>
  <c r="F64" i="1" s="1"/>
  <c r="F79" i="1" s="1"/>
  <c r="F16" i="3" s="1"/>
  <c r="F45" i="1"/>
  <c r="F56" i="1"/>
  <c r="F54" i="1"/>
  <c r="F43" i="1"/>
  <c r="F39" i="1"/>
  <c r="F41" i="1"/>
  <c r="F40" i="1"/>
  <c r="F28" i="1"/>
  <c r="F27" i="1"/>
  <c r="F24" i="1"/>
  <c r="F22" i="1"/>
  <c r="F17" i="1"/>
  <c r="F34" i="1"/>
  <c r="F15" i="1"/>
  <c r="F7" i="1"/>
  <c r="F11" i="1" l="1"/>
  <c r="F71" i="1" s="1"/>
  <c r="F8" i="3" s="1"/>
  <c r="F30" i="1"/>
  <c r="F73" i="1" s="1"/>
  <c r="F10" i="3" s="1"/>
  <c r="F47" i="1"/>
  <c r="F75" i="1" s="1"/>
  <c r="F12" i="3" s="1"/>
  <c r="F58" i="1"/>
  <c r="F77" i="1" s="1"/>
  <c r="F14" i="3" s="1"/>
  <c r="F19" i="3" l="1"/>
  <c r="F23" i="3" s="1"/>
  <c r="F21" i="3" s="1"/>
  <c r="F82" i="1"/>
</calcChain>
</file>

<file path=xl/sharedStrings.xml><?xml version="1.0" encoding="utf-8"?>
<sst xmlns="http://schemas.openxmlformats.org/spreadsheetml/2006/main" count="143" uniqueCount="85">
  <si>
    <t>Rb.</t>
  </si>
  <si>
    <t>Jed. mj.</t>
  </si>
  <si>
    <t>Količina</t>
  </si>
  <si>
    <t>Jed. Cijena</t>
  </si>
  <si>
    <t>Ukupno</t>
  </si>
  <si>
    <t xml:space="preserve">Opis stavke </t>
  </si>
  <si>
    <t>1.</t>
  </si>
  <si>
    <t>PRIPREMNI RADOVI :</t>
  </si>
  <si>
    <t>1.1.</t>
  </si>
  <si>
    <r>
      <t>m</t>
    </r>
    <r>
      <rPr>
        <vertAlign val="superscript"/>
        <sz val="11"/>
        <color indexed="8"/>
        <rFont val="Arial Narrow"/>
        <family val="2"/>
        <charset val="238"/>
      </rPr>
      <t>2</t>
    </r>
  </si>
  <si>
    <t>PRIPREMNI RADOVI UKUPNO :</t>
  </si>
  <si>
    <t>2.</t>
  </si>
  <si>
    <t>ZEMLJANI RADOVI :</t>
  </si>
  <si>
    <t>2.1.</t>
  </si>
  <si>
    <r>
      <t>m</t>
    </r>
    <r>
      <rPr>
        <vertAlign val="superscript"/>
        <sz val="11"/>
        <color indexed="8"/>
        <rFont val="Arial Narrow"/>
        <family val="2"/>
        <charset val="238"/>
      </rPr>
      <t>3</t>
    </r>
  </si>
  <si>
    <t>2.2.</t>
  </si>
  <si>
    <t>2.3.</t>
  </si>
  <si>
    <t>ZEMLJANI RADOVI UKUPNO:</t>
  </si>
  <si>
    <t xml:space="preserve">3. </t>
  </si>
  <si>
    <t>NOSIVA KONSTRUKCIJA :</t>
  </si>
  <si>
    <t>3.1.</t>
  </si>
  <si>
    <t>3.2.</t>
  </si>
  <si>
    <t>2.4.</t>
  </si>
  <si>
    <t>2.5.</t>
  </si>
  <si>
    <t>m3</t>
  </si>
  <si>
    <t>Uređenje posteljice. Radovi na uređenju posteljice obuhvaćaju planiranje, eventualno potrebno prosušivanje ili vlaženje materijala i zbijanje do modula stišljivosti , Ms=25MN/m2 . Izvesti u svemu prema stavkama 2-10 i 2-10.2 OTU-a za radove na cestama, knjiga II. Rad se mjeri i obračunava po kvadratnom metru uređene i zbijene posteljice.</t>
  </si>
  <si>
    <t>1.2.</t>
  </si>
  <si>
    <t>Strojno uklanjanje postojećeg kamenog materijala</t>
  </si>
  <si>
    <t>Produbljenje temeljnog tla. Ukoliko se ispitivanjem modula stišljivosti postojeće posteljice na površini sa postojećim nasipom kamenog materijala utvrdi da je Ms &lt; 25 MN/m2 potrebno je izvršiti produbljenje temeljnog tla. Stavka obuhvaća strojno uklanjanje postojećeg kamenog materijala nasutog u sloju cca 35 cm i njegovo privremeno odlaganje na gradilištu te strojno produbljenje temeljnog tla u visini 15 cm od kote postojeće posteljice.  Obračun po m3 materijala u ugrađenom odnosno sraslom stanju.</t>
  </si>
  <si>
    <t>Strojno skidanje postojećeg nasutog kamenog materijala veličine zrna 0-60 mm. Radi naknadnog postavljanja betonskih ivičnjaka. Potrebno je ukloniti postojeći nasip kamenog materijala u širini cca 50 cm i visini cca 30 cm te u ukupnoj dužini od 47 m. Iskopani kameni materijal potrebno privremeno odložiti na gradilištu te ga naknadno upotrijebiti. Rad se obračunava po m3 iskopanog, utovarenog i privremeno odloženog materijala (bez dodavanja rastresitosti).</t>
  </si>
  <si>
    <t>Strojno produbljenje temeljnog tla</t>
  </si>
  <si>
    <t xml:space="preserve">Strojni skop humusa i materijala "C" kategorije u sloju debljine 45 cm.  Stavka se odnosi na površinu u grafičkom prikazu označenu sa "B1" i "C". Rad obuhvaća površinski iskop humusa, utovar i odvoz na predviđenu deponiju. U svemu prema stavci 2-01 OTU-a za radove na cestama, knjiga II. Rad se mjeri i obračunava u kubnim metrima stvarno iskopanog i odveženog humusa (bez dodavanja rastresitosti). </t>
  </si>
  <si>
    <t xml:space="preserve">Ručni iskop u materijalu "C" kategorije u soju debljine 45 cm. Stavka se odnosi na površinu u grafičkom pikazu označenu sa "B2". Stavka obuhvaća površinski iskop humusa i materijala "C" kategorije, utovar i odvoz na predviđenu deponiju. Iskop se obavlja prema profilima i visinskim kotama iz
projekta, te propisanim nagibima kosina. U svemu prema stavkama 2-02., 2-02.3. i 2-02.4. OTU-a za radove na cestama. Rad se obračunava po m3 iskopanog, utovarenog i odveženog
materijala (bez dodavanja rastresitosti). </t>
  </si>
  <si>
    <t>Strojno uklanjanje dijela onečišćenog kamenog materijala sa odvozom na deponiju.</t>
  </si>
  <si>
    <t>Dovoz i nasipavanje kamenog materijala granulacije 0 - 60 mm.</t>
  </si>
  <si>
    <t>Strojno planiranje i zbijanje kamenog materijala.</t>
  </si>
  <si>
    <t>3.3.</t>
  </si>
  <si>
    <t>NOSIVA KONSTRUKCIJA UKUPNO :</t>
  </si>
  <si>
    <t>BETONSKI RADOVI :</t>
  </si>
  <si>
    <t>4.1.</t>
  </si>
  <si>
    <t>4.</t>
  </si>
  <si>
    <r>
      <t>m</t>
    </r>
    <r>
      <rPr>
        <vertAlign val="superscript"/>
        <sz val="11"/>
        <color indexed="8"/>
        <rFont val="Arial Narrow"/>
        <family val="2"/>
      </rPr>
      <t>´</t>
    </r>
  </si>
  <si>
    <t>4.2.</t>
  </si>
  <si>
    <t>3.4.</t>
  </si>
  <si>
    <t>Izrada bankina od mehanički stabiliziranog drobljenog kamenog materijala. Rad obuhvaća dobavu, ugradnju i valjanje drobljenog kamenog materijala veličine zrna 0/60 mm (dolomitni tucanik II klase za bankine) u prosječnoj širini 40 cm. Radoveizvesti prema kotama iz projekta.</t>
  </si>
  <si>
    <t>BETONSKI RADOVI UKUPNO:</t>
  </si>
  <si>
    <t>ASFALTERSKI RADOVI :</t>
  </si>
  <si>
    <t>5.</t>
  </si>
  <si>
    <t>5.1.</t>
  </si>
  <si>
    <r>
      <t>Nabava, doprema i ugradnja završnog sloja asfalta od BNHS-16 debljine 6 cm u uvaljanom stanju. Odstupanje ravnosti površine izvedenog sloja ne smije iznositi više od ± 6 mm (t. 7.2.4. OTU I.). Asfalt se na uređeni tamponski sloj ugrađuje sa projektiranim padovima. Stavka podrazumjeva emulziranje podloge, te sav potreban materijal i rad. Obračun po m</t>
    </r>
    <r>
      <rPr>
        <vertAlign val="superscript"/>
        <sz val="10"/>
        <color indexed="8"/>
        <rFont val="Arial Narrow"/>
        <family val="2"/>
        <charset val="238"/>
      </rPr>
      <t>2</t>
    </r>
    <r>
      <rPr>
        <sz val="10"/>
        <color indexed="8"/>
        <rFont val="Arial Narrow"/>
        <family val="2"/>
        <charset val="238"/>
      </rPr>
      <t>.</t>
    </r>
  </si>
  <si>
    <t>Paušal</t>
  </si>
  <si>
    <t>ASFALTERSKI RADOVI UKUPNO:</t>
  </si>
  <si>
    <t>REKAPITULACIJA :</t>
  </si>
  <si>
    <t>UKUPNO BEZ PDV-a</t>
  </si>
  <si>
    <t>3.</t>
  </si>
  <si>
    <t>UKUPNO :</t>
  </si>
  <si>
    <t>PDV :</t>
  </si>
  <si>
    <t>SVEUKUPNO :</t>
  </si>
  <si>
    <t>%</t>
  </si>
  <si>
    <t>INVESTITOR:</t>
  </si>
  <si>
    <t>GRAD PAKRAC, OIB: 79689915301</t>
  </si>
  <si>
    <t>PAKRAC, TRG BANA JOSIPA JELAČIĆA 18</t>
  </si>
  <si>
    <t>LOKACIJA:</t>
  </si>
  <si>
    <t xml:space="preserve">TROŠKOVNIK </t>
  </si>
  <si>
    <t>GRAĐEVINSKI I OBRTNIČKI RADOVI</t>
  </si>
  <si>
    <t xml:space="preserve">IZRADIO : </t>
  </si>
  <si>
    <t>Saša Bunčić, struč. Spec. Ing. aedif.</t>
  </si>
  <si>
    <t xml:space="preserve">DIREKTOR : </t>
  </si>
  <si>
    <t>Horizontalno i visinsko iskolčenje trase. Iskolčenje obuhvaća sva geodetska mjerenja kojima se podaci iz projekta prenose na teren, osiguranje osi iskolčene trase, profiliranje, obnavljanje i održavanje iskolčenih oznaka na terenu za sve vrijeme građenja, odnosno do predaje radova Investitoru.  Rad se obračunava po m2 površine zahvata.</t>
  </si>
  <si>
    <t>Iskop postojećeg kamenog materijala radi Ispitivanja zbijenosti postojeće posteljice. Na površini sa postojećim nasipom kamenog materijala potrebno razmaknuti kameni materijal radi osiguranja ispitivanja zbijenosti posteljice kružnom pločom. Ispitivanje  zbijenosti posteljice izvesti na minimalno 2 karakteristična mjesta koja će odrediti nadzorni inženjer. Radom obuhvaćen iskop kamenog materijala sa odlaganjem na stranu, te vraćanje kamenog materijala nakon obavljenog ispitivanja.</t>
  </si>
  <si>
    <t>Izrada nosivog tamponskog sloja debljine  40cm od drobljenog kamenog materijala, najvećeg zrna 60 mm. Stavka se odnosi na površinu u grafičkom prikazu označenu sa "B1" i "B2". U cijenu je uključena dobava materijala, utovar, prijevoz, i ugradnja (strojno razastiranje, planiranje i zbijanje do traženog modula stišljivosti ili stupnja zbijenosti) na uređenu i preuzetu podlogu. Obračun je po m³ ugrađenog materijala u zbijenom stanju. Izvedba, kontrola kakvoće i obračun prema OTU 5- 01. Stavka uključuje i potrebna ispitivanja zbijenosti, 1 ploča/500 m², sa izdavanjem atesta.</t>
  </si>
  <si>
    <t>Uređenje površine sa postojećim nasipom kamenog materijala u grafičkom prikazu označene sa "A". Površina je nasuta kamenim materijalom granulacije 0-60 mm u sloju cca 35 cm, na prethodno uređenu i zbijenu zemljananu posteljicu. Stavkom obuhvaćeno strojno uklanjanje dijela onečišćenog kamenog materijala sa odvozom na deponiju, dovoz i nasipavanje novog drobljenog kamenog materijala granulacije 0 - 60 mm, strojno planiranje kamenog materijala prema kotama iz projekta te strojno zbijanje vibro valjkom isplanirane površine do modula stišljivosti Ms = 70 MN/m2.</t>
  </si>
  <si>
    <t>Zamjena slabonosivog tla sa zrnatim kamenim materijalom granulacije 0 -60 mm u sloju 15 cm. Stavka se odnosi na dio površine u grafičkom prikazu označene sa "A" u slučaju nepovoljnih rezultata ispitivanja nosivosti zemljane posteljice. Nakon produbljenja temeljnog tla za 15 cm. U cijenu je uključena dobava materijala, utovar, prijevoz, i ugradnja (strojno razastiranje, planiranje i zbijanje do traženog modula stišljivosti ili stupnja zbijenosti, Ms = 30 MN/m2) na uređenu i preuzetu podlogu. Obračun je po m³ ugrađenog materijala u zbijenom stanju. Izvedba, kontrola kakvoće i obračun prema OTU 5- 01. Stavka uključuje i potrebna ispitivanja zbijenosti, 1 ploča/500 m², sa izdavanjem atesta.</t>
  </si>
  <si>
    <t>ZAHVAT:</t>
  </si>
  <si>
    <t xml:space="preserve">     </t>
  </si>
  <si>
    <t>REKONSTRUKCIJA GROBLJA UREĐENJEM PRATEĆIH GRAĐEVINA</t>
  </si>
  <si>
    <t>U NASELJU PLOŠTINE</t>
  </si>
  <si>
    <t>REKONSTRUKCIJA GROBLJA UREĐENJEM PRATEĆIH GRAĐEVINA U NASELJU PLOŠTINE :</t>
  </si>
  <si>
    <t>SVEUKUPNA REKAPITULACIJA :</t>
  </si>
  <si>
    <t>U Pakracu 01.veljače 2023.</t>
  </si>
  <si>
    <t>016/2023-IP</t>
  </si>
  <si>
    <t>BR.T.D. :</t>
  </si>
  <si>
    <t>K.Č. BR. 13/6 K.O. KAPETANOVO POLJE</t>
  </si>
  <si>
    <t>Ugradnja betonskih rubnjaka (na podlozi od betona jednakovrijedno klase C 20/25) od predgotovljenih betonskih elemenata jednakovrijedno  klase C 35/45, dimenzije rubnjaka 18/24/100 cm. Obračun je po mʼ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</si>
  <si>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Ugradnja betonskih rubnjaka (na podlozi od betona jednakovrijedno klase C 20/25) od predgotovljenih betonskih elemenata jednakovrijedno  klase C 35/45, dimenzije rubnjaka 8/20/100 cm. Obračun je po mʼ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</si>
</sst>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 _k_n"/>
    <numFmt numFmtId="166" formatCode="#,##0.00\ [$EUR]"/>
  </numFmts>
  <fonts count="13">
    <font>
      <sz val="11"/>
      <color theme="1"/>
      <name val="Calibri"/>
      <family val="2"/>
      <charset val="238"/>
      <scheme val="minor"/>
    </font>
    <font>
      <sz val="12"/>
      <name val="HRHelvetica"/>
    </font>
    <font>
      <sz val="10"/>
      <name val="Arial Narrow"/>
      <family val="2"/>
      <charset val="238"/>
    </font>
    <font>
      <sz val="11"/>
      <color indexed="8"/>
      <name val="Arial Narrow"/>
      <family val="2"/>
      <charset val="238"/>
    </font>
    <font>
      <vertAlign val="superscript"/>
      <sz val="11"/>
      <color indexed="8"/>
      <name val="Arial Narrow"/>
      <family val="2"/>
      <charset val="238"/>
    </font>
    <font>
      <sz val="11"/>
      <name val="Arial Narrow"/>
      <family val="2"/>
      <charset val="238"/>
    </font>
    <font>
      <sz val="10"/>
      <color indexed="8"/>
      <name val="Arial Narrow"/>
      <family val="2"/>
      <charset val="238"/>
    </font>
    <font>
      <vertAlign val="superscript"/>
      <sz val="10"/>
      <color indexed="8"/>
      <name val="Arial Narrow"/>
      <family val="2"/>
      <charset val="238"/>
    </font>
    <font>
      <vertAlign val="superscript"/>
      <sz val="11"/>
      <color indexed="8"/>
      <name val="Arial Narrow"/>
      <family val="2"/>
    </font>
    <font>
      <sz val="10"/>
      <name val="Arial Narrow"/>
      <family val="2"/>
    </font>
    <font>
      <b/>
      <sz val="11"/>
      <color theme="1"/>
      <name val="Calibri"/>
      <family val="2"/>
      <scheme val="minor"/>
    </font>
    <font>
      <sz val="11"/>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horizontal="center"/>
    </xf>
    <xf numFmtId="0" fontId="0" fillId="3" borderId="0" xfId="0" applyFill="1"/>
    <xf numFmtId="0" fontId="0" fillId="0" borderId="2" xfId="0" applyBorder="1"/>
    <xf numFmtId="0" fontId="0" fillId="0" borderId="1" xfId="0" applyBorder="1"/>
    <xf numFmtId="0" fontId="0" fillId="0" borderId="1" xfId="0" applyBorder="1" applyAlignment="1">
      <alignment horizontal="center"/>
    </xf>
    <xf numFmtId="0" fontId="0" fillId="0" borderId="0" xfId="0" applyAlignment="1">
      <alignment wrapText="1"/>
    </xf>
    <xf numFmtId="0" fontId="0" fillId="2" borderId="1" xfId="0" applyFill="1" applyBorder="1"/>
    <xf numFmtId="0" fontId="0" fillId="9" borderId="1" xfId="0" applyFill="1" applyBorder="1"/>
    <xf numFmtId="0" fontId="0" fillId="6" borderId="1" xfId="0" applyFill="1" applyBorder="1"/>
    <xf numFmtId="165" fontId="0" fillId="6" borderId="1" xfId="0" applyNumberFormat="1" applyFill="1" applyBorder="1"/>
    <xf numFmtId="0" fontId="0" fillId="7" borderId="1" xfId="0" applyFill="1" applyBorder="1"/>
    <xf numFmtId="0" fontId="0" fillId="8" borderId="1" xfId="0" applyFill="1" applyBorder="1"/>
    <xf numFmtId="0" fontId="0" fillId="8" borderId="2" xfId="0" applyFill="1" applyBorder="1"/>
    <xf numFmtId="0" fontId="0" fillId="8" borderId="3" xfId="0" applyFill="1" applyBorder="1"/>
    <xf numFmtId="165" fontId="0" fillId="8" borderId="1" xfId="0" applyNumberFormat="1" applyFill="1" applyBorder="1" applyAlignment="1">
      <alignment horizontal="right"/>
    </xf>
    <xf numFmtId="0" fontId="0" fillId="0" borderId="1" xfId="0" applyBorder="1" applyAlignment="1">
      <alignment vertical="top"/>
    </xf>
    <xf numFmtId="0" fontId="6" fillId="0" borderId="1" xfId="0" applyFont="1" applyBorder="1" applyAlignment="1">
      <alignment horizontal="justify" vertical="top" wrapText="1"/>
    </xf>
    <xf numFmtId="0" fontId="3" fillId="0" borderId="1" xfId="0" applyFont="1" applyBorder="1" applyAlignment="1">
      <alignment horizontal="center" wrapText="1"/>
    </xf>
    <xf numFmtId="164" fontId="3" fillId="0" borderId="1" xfId="0" applyNumberFormat="1" applyFont="1" applyBorder="1" applyAlignment="1">
      <alignment horizontal="right" wrapText="1"/>
    </xf>
    <xf numFmtId="165" fontId="5" fillId="0" borderId="1" xfId="0" applyNumberFormat="1" applyFont="1" applyBorder="1" applyAlignment="1">
      <alignment horizontal="right" wrapText="1"/>
    </xf>
    <xf numFmtId="0" fontId="0" fillId="8" borderId="4" xfId="0" applyFill="1" applyBorder="1"/>
    <xf numFmtId="0" fontId="0" fillId="7" borderId="2" xfId="0" applyFill="1" applyBorder="1"/>
    <xf numFmtId="0" fontId="0" fillId="7" borderId="3" xfId="0" applyFill="1" applyBorder="1"/>
    <xf numFmtId="165" fontId="0" fillId="7" borderId="1" xfId="0" applyNumberFormat="1" applyFill="1" applyBorder="1" applyAlignment="1">
      <alignment horizontal="right"/>
    </xf>
    <xf numFmtId="0" fontId="0" fillId="0" borderId="1" xfId="0" applyBorder="1" applyAlignment="1">
      <alignment wrapText="1"/>
    </xf>
    <xf numFmtId="164" fontId="5" fillId="0" borderId="1" xfId="0" applyNumberFormat="1" applyFont="1" applyBorder="1" applyAlignment="1">
      <alignment horizontal="right" wrapText="1"/>
    </xf>
    <xf numFmtId="0" fontId="0" fillId="7" borderId="4" xfId="0" applyFill="1" applyBorder="1"/>
    <xf numFmtId="0" fontId="0" fillId="6" borderId="2" xfId="0" applyFill="1" applyBorder="1"/>
    <xf numFmtId="0" fontId="0" fillId="6" borderId="3" xfId="0" applyFill="1" applyBorder="1"/>
    <xf numFmtId="0" fontId="9" fillId="0" borderId="1" xfId="1" applyFont="1" applyBorder="1" applyAlignment="1">
      <alignment horizontal="justify" vertical="top" wrapText="1"/>
    </xf>
    <xf numFmtId="0" fontId="2" fillId="0" borderId="1" xfId="0" applyFont="1" applyBorder="1" applyAlignment="1">
      <alignment horizontal="justify" vertical="top" wrapText="1"/>
    </xf>
    <xf numFmtId="0" fontId="0" fillId="6" borderId="4" xfId="0" applyFill="1" applyBorder="1"/>
    <xf numFmtId="0" fontId="0" fillId="5" borderId="2" xfId="0" applyFill="1" applyBorder="1"/>
    <xf numFmtId="0" fontId="0" fillId="5" borderId="3" xfId="0" applyFill="1" applyBorder="1"/>
    <xf numFmtId="165" fontId="0" fillId="5" borderId="1" xfId="0" applyNumberFormat="1" applyFill="1" applyBorder="1"/>
    <xf numFmtId="0" fontId="0" fillId="5" borderId="4" xfId="0" applyFill="1" applyBorder="1"/>
    <xf numFmtId="0" fontId="0" fillId="4" borderId="2" xfId="0" applyFill="1" applyBorder="1"/>
    <xf numFmtId="0" fontId="0" fillId="4" borderId="3" xfId="0" applyFill="1" applyBorder="1"/>
    <xf numFmtId="2" fontId="0" fillId="0" borderId="1" xfId="0" applyNumberFormat="1" applyBorder="1"/>
    <xf numFmtId="0" fontId="0" fillId="4" borderId="4" xfId="0" applyFill="1" applyBorder="1"/>
    <xf numFmtId="0" fontId="0" fillId="2" borderId="2" xfId="0" applyFill="1" applyBorder="1"/>
    <xf numFmtId="0" fontId="0" fillId="2" borderId="3" xfId="0" applyFill="1" applyBorder="1"/>
    <xf numFmtId="0" fontId="0" fillId="2" borderId="4" xfId="0" applyFill="1" applyBorder="1"/>
    <xf numFmtId="0" fontId="0" fillId="0" borderId="0" xfId="0" applyBorder="1"/>
    <xf numFmtId="0" fontId="0" fillId="0" borderId="5" xfId="0" applyBorder="1"/>
    <xf numFmtId="0" fontId="0" fillId="9" borderId="2" xfId="0" applyFill="1" applyBorder="1"/>
    <xf numFmtId="0" fontId="0" fillId="9" borderId="3" xfId="0" applyFill="1" applyBorder="1"/>
    <xf numFmtId="0" fontId="0" fillId="9" borderId="4" xfId="0" applyFill="1" applyBorder="1"/>
    <xf numFmtId="0" fontId="0" fillId="0" borderId="0" xfId="0" applyAlignment="1">
      <alignment horizontal="left" indent="1"/>
    </xf>
    <xf numFmtId="165" fontId="0" fillId="4" borderId="1" xfId="0" applyNumberFormat="1" applyFill="1" applyBorder="1" applyAlignment="1">
      <alignment horizontal="right" vertical="top"/>
    </xf>
    <xf numFmtId="0" fontId="10" fillId="0" borderId="0" xfId="0" applyFont="1"/>
    <xf numFmtId="0" fontId="12" fillId="0" borderId="0" xfId="0" applyFont="1" applyAlignment="1">
      <alignment horizontal="center"/>
    </xf>
    <xf numFmtId="166" fontId="0" fillId="2" borderId="1" xfId="0" applyNumberFormat="1" applyFill="1" applyBorder="1" applyAlignment="1">
      <alignment horizontal="right"/>
    </xf>
    <xf numFmtId="166" fontId="0" fillId="0" borderId="0" xfId="0" applyNumberFormat="1" applyBorder="1"/>
    <xf numFmtId="166" fontId="0" fillId="9" borderId="1" xfId="0" applyNumberFormat="1" applyFill="1" applyBorder="1" applyAlignment="1">
      <alignment horizontal="right"/>
    </xf>
    <xf numFmtId="166" fontId="0" fillId="6" borderId="1" xfId="0" applyNumberFormat="1" applyFill="1" applyBorder="1"/>
    <xf numFmtId="166" fontId="0" fillId="7" borderId="1" xfId="0" applyNumberFormat="1" applyFill="1" applyBorder="1"/>
    <xf numFmtId="166" fontId="0" fillId="8" borderId="1" xfId="0" applyNumberFormat="1" applyFill="1" applyBorder="1"/>
    <xf numFmtId="166" fontId="11" fillId="0" borderId="1" xfId="0" applyNumberFormat="1" applyFont="1" applyBorder="1"/>
    <xf numFmtId="166" fontId="0" fillId="0" borderId="0" xfId="0" applyNumberFormat="1"/>
    <xf numFmtId="166" fontId="0" fillId="0" borderId="1" xfId="0" applyNumberFormat="1" applyBorder="1" applyAlignment="1">
      <alignment horizontal="center"/>
    </xf>
    <xf numFmtId="166" fontId="10" fillId="0" borderId="1" xfId="0" applyNumberFormat="1" applyFont="1" applyBorder="1" applyAlignment="1">
      <alignment horizontal="center"/>
    </xf>
    <xf numFmtId="166" fontId="0" fillId="0" borderId="1" xfId="0" applyNumberFormat="1" applyBorder="1"/>
    <xf numFmtId="166" fontId="10" fillId="0" borderId="1" xfId="0" applyNumberFormat="1" applyFont="1" applyBorder="1"/>
    <xf numFmtId="0" fontId="0" fillId="2" borderId="3" xfId="0" applyFill="1" applyBorder="1" applyProtection="1">
      <protection locked="0"/>
    </xf>
    <xf numFmtId="0" fontId="0" fillId="0" borderId="1" xfId="0" applyBorder="1" applyAlignment="1" applyProtection="1">
      <alignment horizontal="center"/>
      <protection locked="0"/>
    </xf>
    <xf numFmtId="0" fontId="0" fillId="4" borderId="3" xfId="0" applyFill="1" applyBorder="1" applyProtection="1">
      <protection locked="0"/>
    </xf>
    <xf numFmtId="165" fontId="3" fillId="0" borderId="1" xfId="0" applyNumberFormat="1" applyFont="1" applyBorder="1" applyAlignment="1" applyProtection="1">
      <alignment horizontal="right" wrapText="1"/>
      <protection locked="0"/>
    </xf>
    <xf numFmtId="2" fontId="0" fillId="0" borderId="1" xfId="0" applyNumberFormat="1" applyBorder="1" applyProtection="1">
      <protection locked="0"/>
    </xf>
    <xf numFmtId="0" fontId="0" fillId="5" borderId="3" xfId="0" applyFill="1" applyBorder="1" applyProtection="1">
      <protection locked="0"/>
    </xf>
    <xf numFmtId="165" fontId="5" fillId="0" borderId="1" xfId="0" applyNumberFormat="1" applyFont="1" applyBorder="1" applyAlignment="1" applyProtection="1">
      <alignment horizontal="right" wrapText="1"/>
      <protection locked="0"/>
    </xf>
    <xf numFmtId="0" fontId="0" fillId="0" borderId="0" xfId="0" applyProtection="1">
      <protection locked="0"/>
    </xf>
    <xf numFmtId="0" fontId="0" fillId="6" borderId="3" xfId="0" applyFill="1" applyBorder="1" applyProtection="1">
      <protection locked="0"/>
    </xf>
    <xf numFmtId="0" fontId="0" fillId="0" borderId="1" xfId="0" applyBorder="1" applyProtection="1">
      <protection locked="0"/>
    </xf>
    <xf numFmtId="0" fontId="0" fillId="7" borderId="3" xfId="0" applyFill="1" applyBorder="1" applyProtection="1">
      <protection locked="0"/>
    </xf>
    <xf numFmtId="0" fontId="0" fillId="8" borderId="3" xfId="0" applyFill="1" applyBorder="1" applyProtection="1">
      <protection locked="0"/>
    </xf>
    <xf numFmtId="0" fontId="0" fillId="0" borderId="0" xfId="0" applyBorder="1" applyProtection="1">
      <protection locked="0"/>
    </xf>
    <xf numFmtId="0" fontId="0" fillId="2" borderId="1" xfId="0" applyFill="1" applyBorder="1" applyProtection="1">
      <protection locked="0"/>
    </xf>
    <xf numFmtId="0" fontId="0" fillId="9" borderId="1" xfId="0" applyFill="1" applyBorder="1" applyProtection="1">
      <protection locked="0"/>
    </xf>
    <xf numFmtId="0" fontId="0" fillId="6" borderId="1" xfId="0" applyFill="1" applyBorder="1" applyProtection="1">
      <protection locked="0"/>
    </xf>
    <xf numFmtId="0" fontId="0" fillId="7" borderId="1" xfId="0" applyFill="1" applyBorder="1" applyProtection="1">
      <protection locked="0"/>
    </xf>
    <xf numFmtId="0" fontId="0" fillId="8" borderId="1" xfId="0" applyFill="1" applyBorder="1" applyProtection="1">
      <protection locked="0"/>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15241</xdr:rowOff>
    </xdr:from>
    <xdr:to>
      <xdr:col>1</xdr:col>
      <xdr:colOff>381000</xdr:colOff>
      <xdr:row>2</xdr:row>
      <xdr:rowOff>359803</xdr:rowOff>
    </xdr:to>
    <xdr:pic>
      <xdr:nvPicPr>
        <xdr:cNvPr id="5" name="Slika 4">
          <a:extLst>
            <a:ext uri="{FF2B5EF4-FFF2-40B4-BE49-F238E27FC236}">
              <a16:creationId xmlns:a16="http://schemas.microsoft.com/office/drawing/2014/main" xmlns="" id="{297129C4-11F9-485E-B061-5072B752B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241"/>
          <a:ext cx="1150619" cy="710322"/>
        </a:xfrm>
        <a:prstGeom prst="rect">
          <a:avLst/>
        </a:prstGeom>
      </xdr:spPr>
    </xdr:pic>
    <xdr:clientData/>
  </xdr:twoCellAnchor>
  <xdr:twoCellAnchor editAs="oneCell">
    <xdr:from>
      <xdr:col>0</xdr:col>
      <xdr:colOff>0</xdr:colOff>
      <xdr:row>0</xdr:row>
      <xdr:rowOff>15241</xdr:rowOff>
    </xdr:from>
    <xdr:to>
      <xdr:col>5</xdr:col>
      <xdr:colOff>563880</xdr:colOff>
      <xdr:row>3</xdr:row>
      <xdr:rowOff>137161</xdr:rowOff>
    </xdr:to>
    <xdr:pic>
      <xdr:nvPicPr>
        <xdr:cNvPr id="8" name="Slika 7" descr="Slika na kojoj se prikazuje tekst&#10;&#10;Opis je automatski generiran">
          <a:extLst>
            <a:ext uri="{FF2B5EF4-FFF2-40B4-BE49-F238E27FC236}">
              <a16:creationId xmlns:a16="http://schemas.microsoft.com/office/drawing/2014/main" xmlns="" id="{4D86D817-7904-417A-96AD-7CA539E3665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020" t="10185" r="10498" b="76018"/>
        <a:stretch/>
      </xdr:blipFill>
      <xdr:spPr bwMode="auto">
        <a:xfrm>
          <a:off x="0" y="15241"/>
          <a:ext cx="5836920" cy="11353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4"/>
  <sheetViews>
    <sheetView topLeftCell="A7" workbookViewId="0">
      <selection activeCell="C29" sqref="C29"/>
    </sheetView>
  </sheetViews>
  <sheetFormatPr defaultRowHeight="14.4"/>
  <cols>
    <col min="1" max="1" width="11.33203125" customWidth="1"/>
    <col min="2" max="2" width="39" customWidth="1"/>
  </cols>
  <sheetData>
    <row r="2" spans="1:2">
      <c r="B2" t="s">
        <v>74</v>
      </c>
    </row>
    <row r="3" spans="1:2" ht="51" customHeight="1"/>
    <row r="6" spans="1:2">
      <c r="A6" t="s">
        <v>59</v>
      </c>
      <c r="B6" s="51" t="s">
        <v>60</v>
      </c>
    </row>
    <row r="7" spans="1:2">
      <c r="B7" s="51" t="s">
        <v>61</v>
      </c>
    </row>
    <row r="8" spans="1:2">
      <c r="B8" s="51"/>
    </row>
    <row r="9" spans="1:2">
      <c r="A9" t="s">
        <v>73</v>
      </c>
      <c r="B9" s="51" t="s">
        <v>75</v>
      </c>
    </row>
    <row r="10" spans="1:2">
      <c r="B10" s="51" t="s">
        <v>76</v>
      </c>
    </row>
    <row r="11" spans="1:2">
      <c r="B11" s="51"/>
    </row>
    <row r="12" spans="1:2">
      <c r="A12" t="s">
        <v>62</v>
      </c>
      <c r="B12" s="51" t="s">
        <v>82</v>
      </c>
    </row>
    <row r="13" spans="1:2">
      <c r="B13" s="51"/>
    </row>
    <row r="14" spans="1:2">
      <c r="B14" s="51"/>
    </row>
    <row r="15" spans="1:2">
      <c r="A15" t="s">
        <v>81</v>
      </c>
      <c r="B15" s="51" t="s">
        <v>80</v>
      </c>
    </row>
    <row r="19" spans="2:2" ht="23.4">
      <c r="B19" s="52" t="s">
        <v>63</v>
      </c>
    </row>
    <row r="21" spans="2:2">
      <c r="B21" s="1" t="s">
        <v>64</v>
      </c>
    </row>
    <row r="30" spans="2:2">
      <c r="B30" t="s">
        <v>65</v>
      </c>
    </row>
    <row r="31" spans="2:2">
      <c r="B31" t="s">
        <v>66</v>
      </c>
    </row>
    <row r="37" spans="2:2">
      <c r="B37" t="s">
        <v>67</v>
      </c>
    </row>
    <row r="38" spans="2:2">
      <c r="B38" t="s">
        <v>66</v>
      </c>
    </row>
    <row r="44" spans="2:2">
      <c r="B44" t="s">
        <v>79</v>
      </c>
    </row>
  </sheetData>
  <sheetProtection password="C963" sheet="1" objects="1" scenarios="1"/>
  <pageMargins left="0.70866141732283472" right="0.70866141732283472" top="0.74803149606299213" bottom="0.74803149606299213" header="0.31496062992125984" footer="0.31496062992125984"/>
  <pageSetup paperSize="9" scale="9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56" workbookViewId="0">
      <selection activeCell="I62" sqref="I62"/>
    </sheetView>
  </sheetViews>
  <sheetFormatPr defaultRowHeight="14.4"/>
  <cols>
    <col min="1" max="1" width="4.6640625" customWidth="1"/>
    <col min="2" max="2" width="46.5546875" customWidth="1"/>
    <col min="3" max="3" width="6.88671875" customWidth="1"/>
    <col min="4" max="4" width="7.109375" customWidth="1"/>
    <col min="5" max="5" width="9.5546875" style="72" customWidth="1"/>
    <col min="6" max="6" width="13.88671875" customWidth="1"/>
    <col min="9" max="9" width="68.44140625" customWidth="1"/>
  </cols>
  <sheetData>
    <row r="1" spans="1:9">
      <c r="A1" s="41" t="s">
        <v>77</v>
      </c>
      <c r="B1" s="42"/>
      <c r="C1" s="42"/>
      <c r="D1" s="42"/>
      <c r="E1" s="65"/>
      <c r="F1" s="43"/>
      <c r="G1" s="2"/>
    </row>
    <row r="3" spans="1:9">
      <c r="A3" s="4" t="s">
        <v>0</v>
      </c>
      <c r="B3" s="5" t="s">
        <v>5</v>
      </c>
      <c r="C3" s="5" t="s">
        <v>1</v>
      </c>
      <c r="D3" s="5" t="s">
        <v>2</v>
      </c>
      <c r="E3" s="66" t="s">
        <v>3</v>
      </c>
      <c r="F3" s="5" t="s">
        <v>4</v>
      </c>
    </row>
    <row r="5" spans="1:9">
      <c r="A5" s="37" t="s">
        <v>6</v>
      </c>
      <c r="B5" s="38" t="s">
        <v>7</v>
      </c>
      <c r="C5" s="38"/>
      <c r="D5" s="38"/>
      <c r="E5" s="67"/>
      <c r="F5" s="40"/>
    </row>
    <row r="7" spans="1:9" ht="100.8">
      <c r="A7" s="16" t="s">
        <v>8</v>
      </c>
      <c r="B7" s="25" t="s">
        <v>68</v>
      </c>
      <c r="C7" s="18" t="s">
        <v>9</v>
      </c>
      <c r="D7" s="26">
        <v>900</v>
      </c>
      <c r="E7" s="68">
        <v>0</v>
      </c>
      <c r="F7" s="20">
        <f>D7*E7</f>
        <v>0</v>
      </c>
    </row>
    <row r="9" spans="1:9" ht="146.4" customHeight="1">
      <c r="A9" s="16" t="s">
        <v>26</v>
      </c>
      <c r="B9" s="25" t="s">
        <v>69</v>
      </c>
      <c r="C9" s="5" t="s">
        <v>50</v>
      </c>
      <c r="D9" s="39">
        <v>200</v>
      </c>
      <c r="E9" s="69">
        <v>0</v>
      </c>
      <c r="F9" s="20">
        <f>D9*E9</f>
        <v>0</v>
      </c>
      <c r="I9" s="49"/>
    </row>
    <row r="11" spans="1:9">
      <c r="A11" s="37" t="s">
        <v>6</v>
      </c>
      <c r="B11" s="38" t="s">
        <v>10</v>
      </c>
      <c r="C11" s="38"/>
      <c r="D11" s="38"/>
      <c r="E11" s="67"/>
      <c r="F11" s="50">
        <f>SUM(F7:F10)</f>
        <v>0</v>
      </c>
    </row>
    <row r="13" spans="1:9">
      <c r="A13" s="33" t="s">
        <v>11</v>
      </c>
      <c r="B13" s="34" t="s">
        <v>12</v>
      </c>
      <c r="C13" s="34"/>
      <c r="D13" s="34"/>
      <c r="E13" s="70"/>
      <c r="F13" s="36"/>
    </row>
    <row r="15" spans="1:9" ht="116.4" customHeight="1">
      <c r="A15" s="16" t="s">
        <v>13</v>
      </c>
      <c r="B15" s="25" t="s">
        <v>31</v>
      </c>
      <c r="C15" s="18" t="s">
        <v>14</v>
      </c>
      <c r="D15" s="26">
        <v>60</v>
      </c>
      <c r="E15" s="71"/>
      <c r="F15" s="20">
        <f>D15*E15</f>
        <v>0</v>
      </c>
      <c r="I15" s="6"/>
    </row>
    <row r="17" spans="1:6" ht="126.6" customHeight="1">
      <c r="A17" s="16" t="s">
        <v>15</v>
      </c>
      <c r="B17" s="31" t="s">
        <v>32</v>
      </c>
      <c r="C17" s="18" t="s">
        <v>14</v>
      </c>
      <c r="D17" s="26">
        <v>4.5</v>
      </c>
      <c r="E17" s="71"/>
      <c r="F17" s="20">
        <f>D17*E17</f>
        <v>0</v>
      </c>
    </row>
    <row r="18" spans="1:6" ht="34.950000000000003" customHeight="1"/>
    <row r="20" spans="1:6">
      <c r="A20" s="4" t="s">
        <v>0</v>
      </c>
      <c r="B20" s="5" t="s">
        <v>5</v>
      </c>
      <c r="C20" s="5" t="s">
        <v>1</v>
      </c>
      <c r="D20" s="5" t="s">
        <v>2</v>
      </c>
      <c r="E20" s="66" t="s">
        <v>3</v>
      </c>
      <c r="F20" s="5" t="s">
        <v>4</v>
      </c>
    </row>
    <row r="22" spans="1:6" ht="131.4" customHeight="1">
      <c r="A22" s="16" t="s">
        <v>16</v>
      </c>
      <c r="B22" s="25" t="s">
        <v>29</v>
      </c>
      <c r="C22" s="18" t="s">
        <v>14</v>
      </c>
      <c r="D22" s="26">
        <v>7.5</v>
      </c>
      <c r="E22" s="71"/>
      <c r="F22" s="20">
        <f>D22*E22</f>
        <v>0</v>
      </c>
    </row>
    <row r="24" spans="1:6" ht="100.8">
      <c r="A24" s="16" t="s">
        <v>22</v>
      </c>
      <c r="B24" s="25" t="s">
        <v>25</v>
      </c>
      <c r="C24" s="18" t="s">
        <v>9</v>
      </c>
      <c r="D24" s="26">
        <v>252</v>
      </c>
      <c r="E24" s="68"/>
      <c r="F24" s="20">
        <f>D24*E24</f>
        <v>0</v>
      </c>
    </row>
    <row r="26" spans="1:6" ht="124.2">
      <c r="A26" s="16" t="s">
        <v>23</v>
      </c>
      <c r="B26" s="31" t="s">
        <v>28</v>
      </c>
      <c r="C26" s="18"/>
      <c r="D26" s="26"/>
      <c r="E26" s="68"/>
      <c r="F26" s="20"/>
    </row>
    <row r="27" spans="1:6" ht="16.8">
      <c r="A27" s="4"/>
      <c r="B27" s="4" t="s">
        <v>27</v>
      </c>
      <c r="C27" s="18" t="s">
        <v>14</v>
      </c>
      <c r="D27" s="26">
        <v>70</v>
      </c>
      <c r="E27" s="68"/>
      <c r="F27" s="20">
        <f>D27*E27</f>
        <v>0</v>
      </c>
    </row>
    <row r="28" spans="1:6" ht="16.8">
      <c r="A28" s="4"/>
      <c r="B28" s="4" t="s">
        <v>30</v>
      </c>
      <c r="C28" s="18" t="s">
        <v>14</v>
      </c>
      <c r="D28" s="26">
        <v>30</v>
      </c>
      <c r="E28" s="68"/>
      <c r="F28" s="20">
        <f>D28*E28</f>
        <v>0</v>
      </c>
    </row>
    <row r="30" spans="1:6">
      <c r="A30" s="33" t="s">
        <v>11</v>
      </c>
      <c r="B30" s="34" t="s">
        <v>17</v>
      </c>
      <c r="C30" s="34"/>
      <c r="D30" s="34"/>
      <c r="E30" s="70"/>
      <c r="F30" s="35">
        <f>SUM(F15:F29)</f>
        <v>0</v>
      </c>
    </row>
    <row r="32" spans="1:6">
      <c r="A32" s="28" t="s">
        <v>18</v>
      </c>
      <c r="B32" s="29" t="s">
        <v>19</v>
      </c>
      <c r="C32" s="29"/>
      <c r="D32" s="29"/>
      <c r="E32" s="73"/>
      <c r="F32" s="32"/>
    </row>
    <row r="34" spans="1:9" ht="159.6" customHeight="1">
      <c r="A34" s="16" t="s">
        <v>20</v>
      </c>
      <c r="B34" s="25" t="s">
        <v>70</v>
      </c>
      <c r="C34" s="18" t="s">
        <v>14</v>
      </c>
      <c r="D34" s="26">
        <v>21</v>
      </c>
      <c r="E34" s="71"/>
      <c r="F34" s="20">
        <f t="shared" ref="F34" si="0">D34*E34</f>
        <v>0</v>
      </c>
      <c r="I34" s="6"/>
    </row>
    <row r="35" spans="1:9" ht="41.4" customHeight="1"/>
    <row r="36" spans="1:9">
      <c r="A36" s="4" t="s">
        <v>0</v>
      </c>
      <c r="B36" s="5" t="s">
        <v>5</v>
      </c>
      <c r="C36" s="5" t="s">
        <v>1</v>
      </c>
      <c r="D36" s="5" t="s">
        <v>2</v>
      </c>
      <c r="E36" s="66" t="s">
        <v>3</v>
      </c>
      <c r="F36" s="5" t="s">
        <v>4</v>
      </c>
    </row>
    <row r="38" spans="1:9" ht="172.95" customHeight="1">
      <c r="A38" s="16" t="s">
        <v>21</v>
      </c>
      <c r="B38" s="25" t="s">
        <v>71</v>
      </c>
      <c r="C38" s="4"/>
      <c r="D38" s="4"/>
      <c r="E38" s="74"/>
      <c r="F38" s="4"/>
    </row>
    <row r="39" spans="1:9" ht="28.8">
      <c r="A39" s="4"/>
      <c r="B39" s="25" t="s">
        <v>33</v>
      </c>
      <c r="C39" s="18" t="s">
        <v>14</v>
      </c>
      <c r="D39" s="26">
        <v>20</v>
      </c>
      <c r="E39" s="71"/>
      <c r="F39" s="20">
        <f t="shared" ref="F39" si="1">D39*E39</f>
        <v>0</v>
      </c>
    </row>
    <row r="40" spans="1:9" ht="28.8">
      <c r="A40" s="4"/>
      <c r="B40" s="25" t="s">
        <v>34</v>
      </c>
      <c r="C40" s="18" t="s">
        <v>14</v>
      </c>
      <c r="D40" s="26">
        <v>70</v>
      </c>
      <c r="E40" s="71"/>
      <c r="F40" s="20">
        <f t="shared" ref="F40" si="2">D40*E40</f>
        <v>0</v>
      </c>
    </row>
    <row r="41" spans="1:9" ht="16.8">
      <c r="A41" s="4"/>
      <c r="B41" s="25" t="s">
        <v>35</v>
      </c>
      <c r="C41" s="18" t="s">
        <v>9</v>
      </c>
      <c r="D41" s="26">
        <v>730</v>
      </c>
      <c r="E41" s="68"/>
      <c r="F41" s="20">
        <f>D41*E41</f>
        <v>0</v>
      </c>
    </row>
    <row r="43" spans="1:9" ht="170.4" customHeight="1">
      <c r="A43" s="16" t="s">
        <v>36</v>
      </c>
      <c r="B43" s="31" t="s">
        <v>72</v>
      </c>
      <c r="C43" s="18" t="s">
        <v>14</v>
      </c>
      <c r="D43" s="26">
        <v>30</v>
      </c>
      <c r="E43" s="71"/>
      <c r="F43" s="20">
        <f t="shared" ref="F43:F45" si="3">D43*E43</f>
        <v>0</v>
      </c>
    </row>
    <row r="45" spans="1:9" ht="69">
      <c r="A45" s="16" t="s">
        <v>43</v>
      </c>
      <c r="B45" s="30" t="s">
        <v>44</v>
      </c>
      <c r="C45" s="18" t="s">
        <v>24</v>
      </c>
      <c r="D45" s="19">
        <v>4.2</v>
      </c>
      <c r="E45" s="71"/>
      <c r="F45" s="20">
        <f t="shared" si="3"/>
        <v>0</v>
      </c>
    </row>
    <row r="47" spans="1:9">
      <c r="A47" s="28" t="s">
        <v>54</v>
      </c>
      <c r="B47" s="29" t="s">
        <v>37</v>
      </c>
      <c r="C47" s="29"/>
      <c r="D47" s="29"/>
      <c r="E47" s="73"/>
      <c r="F47" s="10">
        <f>SUM(F34:F46)</f>
        <v>0</v>
      </c>
    </row>
    <row r="48" spans="1:9" ht="135.6" customHeight="1"/>
    <row r="50" spans="1:6">
      <c r="A50" s="4" t="s">
        <v>0</v>
      </c>
      <c r="B50" s="5" t="s">
        <v>5</v>
      </c>
      <c r="C50" s="5" t="s">
        <v>1</v>
      </c>
      <c r="D50" s="5" t="s">
        <v>2</v>
      </c>
      <c r="E50" s="66" t="s">
        <v>3</v>
      </c>
      <c r="F50" s="5" t="s">
        <v>4</v>
      </c>
    </row>
    <row r="51" spans="1:6" ht="16.2" customHeight="1"/>
    <row r="52" spans="1:6">
      <c r="A52" s="22" t="s">
        <v>40</v>
      </c>
      <c r="B52" s="23" t="s">
        <v>38</v>
      </c>
      <c r="C52" s="23"/>
      <c r="D52" s="23"/>
      <c r="E52" s="75"/>
      <c r="F52" s="27"/>
    </row>
    <row r="54" spans="1:6" ht="178.95" customHeight="1">
      <c r="A54" s="16" t="s">
        <v>39</v>
      </c>
      <c r="B54" s="25" t="s">
        <v>83</v>
      </c>
      <c r="C54" s="18" t="s">
        <v>41</v>
      </c>
      <c r="D54" s="26">
        <v>47</v>
      </c>
      <c r="E54" s="71"/>
      <c r="F54" s="20">
        <f t="shared" ref="F54" si="4">D54*E54</f>
        <v>0</v>
      </c>
    </row>
    <row r="56" spans="1:6" ht="159" customHeight="1">
      <c r="A56" s="16" t="s">
        <v>42</v>
      </c>
      <c r="B56" s="25" t="s">
        <v>84</v>
      </c>
      <c r="C56" s="18" t="s">
        <v>41</v>
      </c>
      <c r="D56" s="26">
        <v>20</v>
      </c>
      <c r="E56" s="71"/>
      <c r="F56" s="20">
        <f t="shared" ref="F56" si="5">D56*E56</f>
        <v>0</v>
      </c>
    </row>
    <row r="58" spans="1:6">
      <c r="A58" s="22" t="s">
        <v>40</v>
      </c>
      <c r="B58" s="23" t="s">
        <v>45</v>
      </c>
      <c r="C58" s="23"/>
      <c r="D58" s="23"/>
      <c r="E58" s="75"/>
      <c r="F58" s="24">
        <f>SUM(F54:F57)</f>
        <v>0</v>
      </c>
    </row>
    <row r="60" spans="1:6">
      <c r="A60" s="13" t="s">
        <v>47</v>
      </c>
      <c r="B60" s="14" t="s">
        <v>46</v>
      </c>
      <c r="C60" s="14"/>
      <c r="D60" s="14"/>
      <c r="E60" s="76"/>
      <c r="F60" s="21"/>
    </row>
    <row r="62" spans="1:6" ht="84.6">
      <c r="A62" s="16" t="s">
        <v>48</v>
      </c>
      <c r="B62" s="17" t="s">
        <v>49</v>
      </c>
      <c r="C62" s="18" t="s">
        <v>9</v>
      </c>
      <c r="D62" s="19">
        <v>780</v>
      </c>
      <c r="E62" s="71"/>
      <c r="F62" s="20">
        <f t="shared" ref="F62" si="6">D62*E62</f>
        <v>0</v>
      </c>
    </row>
    <row r="64" spans="1:6">
      <c r="A64" s="13" t="s">
        <v>47</v>
      </c>
      <c r="B64" s="14" t="s">
        <v>51</v>
      </c>
      <c r="C64" s="14"/>
      <c r="D64" s="14"/>
      <c r="E64" s="76"/>
      <c r="F64" s="15">
        <f>SUM(F62:F63)</f>
        <v>0</v>
      </c>
    </row>
    <row r="65" spans="1:6" ht="17.399999999999999" customHeight="1"/>
    <row r="66" spans="1:6" ht="98.4" customHeight="1"/>
    <row r="67" spans="1:6">
      <c r="B67" s="6"/>
    </row>
    <row r="69" spans="1:6">
      <c r="B69" s="4" t="s">
        <v>52</v>
      </c>
      <c r="C69" s="44"/>
      <c r="D69" s="44"/>
      <c r="E69" s="77"/>
      <c r="F69" s="44"/>
    </row>
    <row r="70" spans="1:6">
      <c r="B70" s="44"/>
      <c r="C70" s="44"/>
      <c r="D70" s="44"/>
      <c r="E70" s="77"/>
      <c r="F70" s="44"/>
    </row>
    <row r="71" spans="1:6">
      <c r="A71" t="s">
        <v>6</v>
      </c>
      <c r="B71" s="7" t="s">
        <v>7</v>
      </c>
      <c r="C71" s="7"/>
      <c r="D71" s="7"/>
      <c r="E71" s="78"/>
      <c r="F71" s="53">
        <f>$F$11</f>
        <v>0</v>
      </c>
    </row>
    <row r="72" spans="1:6">
      <c r="B72" s="4"/>
      <c r="C72" s="4"/>
      <c r="D72" s="4"/>
      <c r="E72" s="74"/>
      <c r="F72" s="63"/>
    </row>
    <row r="73" spans="1:6">
      <c r="A73" t="s">
        <v>11</v>
      </c>
      <c r="B73" s="8" t="s">
        <v>12</v>
      </c>
      <c r="C73" s="8"/>
      <c r="D73" s="8"/>
      <c r="E73" s="79"/>
      <c r="F73" s="55">
        <f>$F$30</f>
        <v>0</v>
      </c>
    </row>
    <row r="74" spans="1:6">
      <c r="B74" s="4"/>
      <c r="C74" s="4"/>
      <c r="D74" s="4"/>
      <c r="E74" s="74"/>
      <c r="F74" s="63"/>
    </row>
    <row r="75" spans="1:6">
      <c r="A75" t="s">
        <v>54</v>
      </c>
      <c r="B75" s="9" t="s">
        <v>19</v>
      </c>
      <c r="C75" s="9"/>
      <c r="D75" s="9"/>
      <c r="E75" s="80"/>
      <c r="F75" s="56">
        <f>$F$47</f>
        <v>0</v>
      </c>
    </row>
    <row r="76" spans="1:6">
      <c r="B76" s="4"/>
      <c r="C76" s="4"/>
      <c r="D76" s="4"/>
      <c r="E76" s="74"/>
      <c r="F76" s="63"/>
    </row>
    <row r="77" spans="1:6">
      <c r="A77" t="s">
        <v>40</v>
      </c>
      <c r="B77" s="11" t="s">
        <v>38</v>
      </c>
      <c r="C77" s="11"/>
      <c r="D77" s="11"/>
      <c r="E77" s="81"/>
      <c r="F77" s="57">
        <f>$F$58</f>
        <v>0</v>
      </c>
    </row>
    <row r="78" spans="1:6">
      <c r="B78" s="4"/>
      <c r="C78" s="4"/>
      <c r="D78" s="4"/>
      <c r="E78" s="74"/>
      <c r="F78" s="63"/>
    </row>
    <row r="79" spans="1:6">
      <c r="A79" t="s">
        <v>47</v>
      </c>
      <c r="B79" s="12" t="s">
        <v>46</v>
      </c>
      <c r="C79" s="12"/>
      <c r="D79" s="12"/>
      <c r="E79" s="82"/>
      <c r="F79" s="58">
        <f>$F$64</f>
        <v>0</v>
      </c>
    </row>
    <row r="80" spans="1:6">
      <c r="B80" s="4"/>
      <c r="C80" s="4"/>
      <c r="D80" s="4"/>
      <c r="E80" s="74"/>
      <c r="F80" s="63"/>
    </row>
    <row r="81" spans="2:6">
      <c r="B81" s="4"/>
      <c r="C81" s="4"/>
      <c r="D81" s="4"/>
      <c r="E81" s="74"/>
      <c r="F81" s="63"/>
    </row>
    <row r="82" spans="2:6">
      <c r="B82" s="4" t="s">
        <v>53</v>
      </c>
      <c r="C82" s="4"/>
      <c r="D82" s="4"/>
      <c r="E82" s="74"/>
      <c r="F82" s="64">
        <f>SUM(F71:F81)</f>
        <v>0</v>
      </c>
    </row>
  </sheetData>
  <sheetProtection password="C963" sheet="1" objects="1" scenarios="1"/>
  <pageMargins left="0.70866141732283472" right="0.31496062992125984" top="0.74803149606299213" bottom="0.74803149606299213"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workbookViewId="0">
      <selection activeCell="D17" sqref="D17"/>
    </sheetView>
  </sheetViews>
  <sheetFormatPr defaultRowHeight="14.4"/>
  <cols>
    <col min="1" max="1" width="4.6640625" customWidth="1"/>
    <col min="2" max="2" width="45.44140625" customWidth="1"/>
    <col min="5" max="5" width="6" customWidth="1"/>
    <col min="6" max="6" width="13.44140625" customWidth="1"/>
  </cols>
  <sheetData>
    <row r="1" spans="1:6">
      <c r="A1" s="41" t="s">
        <v>77</v>
      </c>
      <c r="B1" s="42"/>
      <c r="C1" s="42"/>
      <c r="D1" s="42"/>
      <c r="E1" s="42"/>
      <c r="F1" s="43"/>
    </row>
    <row r="5" spans="1:6" ht="15" thickBot="1"/>
    <row r="6" spans="1:6" ht="15" thickBot="1">
      <c r="B6" s="45" t="s">
        <v>78</v>
      </c>
      <c r="C6" s="44"/>
      <c r="D6" s="44"/>
      <c r="E6" s="44"/>
      <c r="F6" s="44"/>
    </row>
    <row r="7" spans="1:6">
      <c r="B7" s="44"/>
      <c r="C7" s="44"/>
      <c r="D7" s="44"/>
      <c r="E7" s="44"/>
      <c r="F7" s="44"/>
    </row>
    <row r="8" spans="1:6">
      <c r="A8" s="3" t="s">
        <v>6</v>
      </c>
      <c r="B8" s="41" t="s">
        <v>7</v>
      </c>
      <c r="C8" s="42"/>
      <c r="D8" s="42"/>
      <c r="E8" s="43"/>
      <c r="F8" s="53">
        <f>Troškovnik!$F$71</f>
        <v>0</v>
      </c>
    </row>
    <row r="9" spans="1:6">
      <c r="B9" s="44"/>
      <c r="C9" s="44"/>
      <c r="D9" s="44"/>
      <c r="E9" s="44"/>
      <c r="F9" s="54"/>
    </row>
    <row r="10" spans="1:6">
      <c r="A10" s="4" t="s">
        <v>11</v>
      </c>
      <c r="B10" s="46" t="s">
        <v>12</v>
      </c>
      <c r="C10" s="47"/>
      <c r="D10" s="47"/>
      <c r="E10" s="48"/>
      <c r="F10" s="55">
        <f>Troškovnik!$F$73</f>
        <v>0</v>
      </c>
    </row>
    <row r="11" spans="1:6">
      <c r="B11" s="44"/>
      <c r="C11" s="44"/>
      <c r="D11" s="44"/>
      <c r="E11" s="44"/>
      <c r="F11" s="54"/>
    </row>
    <row r="12" spans="1:6">
      <c r="A12" s="4" t="s">
        <v>54</v>
      </c>
      <c r="B12" s="28" t="s">
        <v>19</v>
      </c>
      <c r="C12" s="29"/>
      <c r="D12" s="29"/>
      <c r="E12" s="32"/>
      <c r="F12" s="56">
        <f>Troškovnik!$F$75</f>
        <v>0</v>
      </c>
    </row>
    <row r="13" spans="1:6">
      <c r="B13" s="44"/>
      <c r="C13" s="44"/>
      <c r="D13" s="44"/>
      <c r="E13" s="44"/>
      <c r="F13" s="54"/>
    </row>
    <row r="14" spans="1:6">
      <c r="A14" s="4" t="s">
        <v>40</v>
      </c>
      <c r="B14" s="22" t="s">
        <v>38</v>
      </c>
      <c r="C14" s="23"/>
      <c r="D14" s="23"/>
      <c r="E14" s="27"/>
      <c r="F14" s="57">
        <f>Troškovnik!$F$77</f>
        <v>0</v>
      </c>
    </row>
    <row r="15" spans="1:6">
      <c r="B15" s="44"/>
      <c r="C15" s="44"/>
      <c r="D15" s="44"/>
      <c r="E15" s="44"/>
      <c r="F15" s="54"/>
    </row>
    <row r="16" spans="1:6">
      <c r="A16" s="4" t="s">
        <v>47</v>
      </c>
      <c r="B16" s="13" t="s">
        <v>46</v>
      </c>
      <c r="C16" s="14"/>
      <c r="D16" s="14"/>
      <c r="E16" s="21"/>
      <c r="F16" s="58">
        <f>Troškovnik!$F$79</f>
        <v>0</v>
      </c>
    </row>
    <row r="17" spans="2:6">
      <c r="B17" s="44"/>
      <c r="C17" s="44"/>
      <c r="D17" s="44"/>
      <c r="E17" s="44"/>
      <c r="F17" s="54"/>
    </row>
    <row r="18" spans="2:6">
      <c r="B18" s="44"/>
      <c r="C18" s="44"/>
      <c r="D18" s="44"/>
      <c r="E18" s="44"/>
      <c r="F18" s="54"/>
    </row>
    <row r="19" spans="2:6">
      <c r="B19" s="4" t="s">
        <v>55</v>
      </c>
      <c r="C19" s="44"/>
      <c r="D19" s="44"/>
      <c r="E19" s="44"/>
      <c r="F19" s="59">
        <f>SUM(F8:F18)</f>
        <v>0</v>
      </c>
    </row>
    <row r="20" spans="2:6">
      <c r="F20" s="60"/>
    </row>
    <row r="21" spans="2:6">
      <c r="B21" s="4" t="s">
        <v>56</v>
      </c>
      <c r="C21">
        <v>1.25</v>
      </c>
      <c r="D21" t="s">
        <v>58</v>
      </c>
      <c r="F21" s="61">
        <f>PRODUCT(F23-F19)</f>
        <v>0</v>
      </c>
    </row>
    <row r="22" spans="2:6">
      <c r="F22" s="60"/>
    </row>
    <row r="23" spans="2:6">
      <c r="B23" s="4" t="s">
        <v>57</v>
      </c>
      <c r="F23" s="62">
        <f>SUM(C21*F19)</f>
        <v>0</v>
      </c>
    </row>
    <row r="24" spans="2:6">
      <c r="F24" s="60"/>
    </row>
    <row r="28" spans="2:6">
      <c r="B28" t="s">
        <v>65</v>
      </c>
    </row>
    <row r="29" spans="2:6">
      <c r="B29" t="s">
        <v>66</v>
      </c>
    </row>
  </sheetData>
  <sheetProtection password="C963" sheet="1" objects="1" scenarios="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Naslovna</vt:lpstr>
      <vt:lpstr>Troškovnik</vt:lpstr>
      <vt:lpstr>Sveukupna rekapitulacija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aigpr</dc:creator>
  <cp:lastModifiedBy>Marija Čar</cp:lastModifiedBy>
  <cp:lastPrinted>2024-03-13T09:06:35Z</cp:lastPrinted>
  <dcterms:created xsi:type="dcterms:W3CDTF">2022-01-31T08:23:40Z</dcterms:created>
  <dcterms:modified xsi:type="dcterms:W3CDTF">2024-03-13T09:15:11Z</dcterms:modified>
</cp:coreProperties>
</file>